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<sst xmlns="http://schemas.openxmlformats.org/spreadsheetml/2006/main" count="167" uniqueCount="113">
  <si>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</si>
  <si>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</si>
  <si>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</si>
  <si>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</si>
  <si>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</si>
  <si>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</si>
  <si>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</si>
  <si>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</si>
  <si>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</si>
  <si>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</si>
  <si>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</si>
  <si>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</si>
  <si>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</si>
  <si>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</si>
  <si>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</si>
  <si>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</si>
  <si>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</si>
  <si>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</si>
  <si>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</si>
  <si>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</si>
  <si>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</si>
  <si>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</si>
  <si>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</si>
  <si>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</si>
  <si>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</si>
  <si>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</si>
  <si>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</si>
  <si>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</si>
  <si>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</si>
  <si>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</si>
  <si>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</si>
  <si>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</si>
  <si>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</si>
  <si>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</si>
  <si>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</si>
  <si>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</si>
  <si>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</si>
  <si>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</si>
  <si>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</si>
  <si>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</si>
  <si>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</si>
  <si>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</si>
  <si>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</si>
  <si>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</si>
  <si>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</si>
  <si>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</si>
  <si>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</si>
  <si>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</si>
  <si>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</si>
  <si>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</si>
  <si>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</si>
  <si>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</si>
  <si>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</si>
  <si>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</si>
  <si>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</si>
  <si>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</si>
  <si>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</si>
  <si>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</si>
  <si>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</si>
  <si>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</si>
  <si>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</si>
  <si>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</si>
  <si>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</si>
  <si>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</si>
  <si>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</si>
  <si>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</si>
  <si>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</si>
  <si>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</si>
  <si>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</si>
  <si>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</si>
  <si>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</si>
  <si>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</si>
  <si>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</si>
  <si>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</si>
  <si>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</si>
  <si>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</si>
  <si>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</si>
  <si>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</si>
  <si>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</si>
  <si>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</si>
  <si>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</si>
  <si>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</si>
  <si>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</si>
  <si>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</si>
  <si>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</si>
  <si>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</si>
  <si>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</si>
  <si>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</si>
  <si>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</si>
  <si>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</si>
  <si>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</si>
  <si>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</si>
  <si>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</si>
  <si>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</si>
  <si>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</si>
  <si>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</si>
  <si>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</si>
  <si>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</si>
  <si>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</si>
  <si>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</si>
  <si>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</si>
  <si>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</si>
  <si>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</si>
  <si>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</si>
  <si>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</si>
  <si>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</si>
  <si>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</si>
  <si>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</si>
  <si>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</si>
  <si>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</si>
  <si>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</si>
  <si>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</si>
  <si>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15.04.2019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</si>
</sst>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59336.70000000001</c:v>
                </c:pt>
              </c:numCache>
            </c:numRef>
          </c:val>
          <c:shape val="box"/>
        </c:ser>
        <c:shape val="box"/>
        <c:axId val="62323399"/>
        <c:axId val="24039680"/>
      </c:bar3D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257732.7</c:v>
                </c:pt>
              </c:numCache>
            </c:numRef>
          </c:val>
          <c:shape val="box"/>
        </c:ser>
        <c:shape val="box"/>
        <c:axId val="15030529"/>
        <c:axId val="1057034"/>
      </c:bar3D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109839.19999999995</c:v>
                </c:pt>
              </c:numCache>
            </c:numRef>
          </c:val>
          <c:shape val="box"/>
        </c:ser>
        <c:shape val="box"/>
        <c:axId val="9513307"/>
        <c:axId val="18510900"/>
      </c:bar3D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6713.599999999998</c:v>
                </c:pt>
              </c:numCache>
            </c:numRef>
          </c:val>
          <c:shape val="box"/>
        </c:ser>
        <c:shape val="box"/>
        <c:axId val="32380373"/>
        <c:axId val="22987902"/>
      </c:bar3D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10831.000000000002</c:v>
                </c:pt>
              </c:numCache>
            </c:numRef>
          </c:val>
          <c:shape val="box"/>
        </c:ser>
        <c:shape val="box"/>
        <c:axId val="5564527"/>
        <c:axId val="50080744"/>
      </c:bar3D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80744"/>
        <c:crosses val="autoZero"/>
        <c:auto val="1"/>
        <c:lblOffset val="100"/>
        <c:tickLblSkip val="2"/>
        <c:noMultiLvlLbl val="0"/>
      </c:catAx>
      <c:valAx>
        <c:axId val="5008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1188.2999999999997</c:v>
                </c:pt>
              </c:numCache>
            </c:numRef>
          </c:val>
          <c:shape val="box"/>
        </c:ser>
        <c:shape val="box"/>
        <c:axId val="48073513"/>
        <c:axId val="30008434"/>
      </c:bar3D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23825.199999999993</c:v>
                </c:pt>
              </c:numCache>
            </c:numRef>
          </c:val>
          <c:shape val="box"/>
        </c:ser>
        <c:shape val="box"/>
        <c:axId val="1640451"/>
        <c:axId val="14764060"/>
      </c:bar3D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257732.7</c:v>
                </c:pt>
                <c:pt idx="1">
                  <c:v>109839.19999999995</c:v>
                </c:pt>
                <c:pt idx="2">
                  <c:v>6713.599999999998</c:v>
                </c:pt>
                <c:pt idx="3">
                  <c:v>10831.000000000002</c:v>
                </c:pt>
                <c:pt idx="4">
                  <c:v>1188.2999999999997</c:v>
                </c:pt>
                <c:pt idx="5">
                  <c:v>59336.70000000001</c:v>
                </c:pt>
                <c:pt idx="6">
                  <c:v>23825.199999999993</c:v>
                </c:pt>
              </c:numCache>
            </c:numRef>
          </c:val>
          <c:shape val="box"/>
        </c:ser>
        <c:shape val="box"/>
        <c:axId val="65767677"/>
        <c:axId val="55038182"/>
      </c:bar3D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89947.80000000002</c:v>
                </c:pt>
                <c:pt idx="4">
                  <c:v>122.9</c:v>
                </c:pt>
                <c:pt idx="5">
                  <c:v>1257133.0000000002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267706.3</c:v>
                </c:pt>
                <c:pt idx="1">
                  <c:v>47455.8</c:v>
                </c:pt>
                <c:pt idx="2">
                  <c:v>14889.399999999998</c:v>
                </c:pt>
                <c:pt idx="3">
                  <c:v>19500.9</c:v>
                </c:pt>
                <c:pt idx="4">
                  <c:v>36.599999999999994</c:v>
                </c:pt>
                <c:pt idx="5">
                  <c:v>278032.29999999993</c:v>
                </c:pt>
              </c:numCache>
            </c:numRef>
          </c:val>
          <c:shape val="box"/>
        </c:ser>
        <c:shape val="box"/>
        <c:axId val="25581591"/>
        <c:axId val="28907728"/>
      </c:bar3D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A120">
      <selection activeCell="D144" sqref="D144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</f>
        <v>257732.7</v>
      </c>
      <c r="E6" s="3">
        <f>D6/D155*100</f>
        <v>41.06500209600918</v>
      </c>
      <c r="F6" s="3">
        <f>D6/B6*100</f>
        <v>78.2550042538359</v>
      </c>
      <c r="G6" s="3">
        <f aca="true" t="shared" si="0" ref="G6:G43">D6/C6*100</f>
        <v>28.011918064286206</v>
      </c>
      <c r="H6" s="36">
        <f>B6-D6</f>
        <v>71617.09999999998</v>
      </c>
      <c r="I6" s="36">
        <f aca="true" t="shared" si="1" ref="I6:I43">C6-D6</f>
        <v>662349.5999999999</v>
      </c>
      <c r="J6" s="142"/>
      <c r="L6" s="143">
        <f>H6-H7</f>
        <v>59158.29999999996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30.89355755012848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75.76981888600088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0.014200759158616657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</f>
        <v>14284.799999999997</v>
      </c>
      <c r="E10" s="94">
        <f>D10/D6*100</f>
        <v>5.5424864598089405</v>
      </c>
      <c r="F10" s="94">
        <f aca="true" t="shared" si="3" ref="F10:F41">D10/B10*100</f>
        <v>74.95985642769433</v>
      </c>
      <c r="G10" s="94">
        <f t="shared" si="0"/>
        <v>32.88412930077946</v>
      </c>
      <c r="H10" s="92">
        <f t="shared" si="2"/>
        <v>4771.800000000001</v>
      </c>
      <c r="I10" s="92">
        <f t="shared" si="1"/>
        <v>29155.000000000007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</f>
        <v>39851.09999999999</v>
      </c>
      <c r="E11" s="94">
        <f>D11/D6*100</f>
        <v>15.462182330763612</v>
      </c>
      <c r="F11" s="94">
        <f t="shared" si="3"/>
        <v>67.93677366342135</v>
      </c>
      <c r="G11" s="94">
        <f t="shared" si="0"/>
        <v>40.57152863395309</v>
      </c>
      <c r="H11" s="92">
        <f t="shared" si="2"/>
        <v>18808.000000000007</v>
      </c>
      <c r="I11" s="92">
        <f t="shared" si="1"/>
        <v>58373.20000000001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</f>
        <v>3266.8999999999996</v>
      </c>
      <c r="E12" s="94">
        <f>D12/D6*100</f>
        <v>1.267553554515977</v>
      </c>
      <c r="F12" s="94">
        <f t="shared" si="3"/>
        <v>71.47013782542112</v>
      </c>
      <c r="G12" s="94">
        <f t="shared" si="0"/>
        <v>25.150894589351147</v>
      </c>
      <c r="H12" s="92">
        <f>B12-D12</f>
        <v>1304.1000000000004</v>
      </c>
      <c r="I12" s="92">
        <f t="shared" si="1"/>
        <v>9722.300000000001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5009.70000000005</v>
      </c>
      <c r="E13" s="94">
        <f>D13/D6*100</f>
        <v>1.943758009751983</v>
      </c>
      <c r="F13" s="94">
        <f t="shared" si="3"/>
        <v>43.4786759473022</v>
      </c>
      <c r="G13" s="94">
        <f t="shared" si="0"/>
        <v>13.961635253428762</v>
      </c>
      <c r="H13" s="92">
        <f t="shared" si="2"/>
        <v>6512.49999999994</v>
      </c>
      <c r="I13" s="92">
        <f t="shared" si="1"/>
        <v>30872.199999999917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</f>
        <v>109839.19999999995</v>
      </c>
      <c r="E18" s="3">
        <f>D18/D155*100</f>
        <v>17.500871943001293</v>
      </c>
      <c r="F18" s="3">
        <f>D18/B18*100</f>
        <v>74.78016486613814</v>
      </c>
      <c r="G18" s="3">
        <f t="shared" si="0"/>
        <v>26.277968093472143</v>
      </c>
      <c r="H18" s="36">
        <f>B18-D18</f>
        <v>37043.600000000035</v>
      </c>
      <c r="I18" s="36">
        <f t="shared" si="1"/>
        <v>308150.5000000001</v>
      </c>
      <c r="J18" s="142"/>
      <c r="L18" s="143">
        <f>H18-H19</f>
        <v>31361.300000000032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</f>
        <v>62570.09999999999</v>
      </c>
      <c r="E19" s="129">
        <f>D19/D18*100</f>
        <v>56.96518182943796</v>
      </c>
      <c r="F19" s="129">
        <f t="shared" si="3"/>
        <v>91.67457847636126</v>
      </c>
      <c r="G19" s="129">
        <f t="shared" si="0"/>
        <v>30.46910266517786</v>
      </c>
      <c r="H19" s="128">
        <f t="shared" si="2"/>
        <v>5682.300000000003</v>
      </c>
      <c r="I19" s="128">
        <f t="shared" si="1"/>
        <v>142785.80000000005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109839.19999999995</v>
      </c>
      <c r="E25" s="94">
        <f>D25/D18*100</f>
        <v>100</v>
      </c>
      <c r="F25" s="94">
        <f t="shared" si="3"/>
        <v>74.91920753126315</v>
      </c>
      <c r="G25" s="94">
        <f t="shared" si="0"/>
        <v>26.340948458513292</v>
      </c>
      <c r="H25" s="92">
        <f>B25-D25</f>
        <v>36771.00000000003</v>
      </c>
      <c r="I25" s="92">
        <f t="shared" si="1"/>
        <v>307151.1000000001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</f>
        <v>6713.599999999998</v>
      </c>
      <c r="E33" s="3">
        <f>D33/D155*100</f>
        <v>1.0696896360910628</v>
      </c>
      <c r="F33" s="3">
        <f>D33/B33*100</f>
        <v>74.626235230039</v>
      </c>
      <c r="G33" s="3">
        <f t="shared" si="0"/>
        <v>24.925375350847222</v>
      </c>
      <c r="H33" s="36">
        <f t="shared" si="2"/>
        <v>2282.7000000000016</v>
      </c>
      <c r="I33" s="36">
        <f t="shared" si="1"/>
        <v>20221.2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</f>
        <v>3655.4</v>
      </c>
      <c r="E34" s="94">
        <f>D34/D33*100</f>
        <v>54.44768827454721</v>
      </c>
      <c r="F34" s="94">
        <f t="shared" si="3"/>
        <v>79.51534663157207</v>
      </c>
      <c r="G34" s="94">
        <f t="shared" si="0"/>
        <v>25.64149328694286</v>
      </c>
      <c r="H34" s="92">
        <f t="shared" si="2"/>
        <v>941.7000000000003</v>
      </c>
      <c r="I34" s="92">
        <f t="shared" si="1"/>
        <v>10600.4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0.2904551954242136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7.623331744518594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1.2169327931363207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0.7596520495710203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2941.699999999999</v>
      </c>
      <c r="C39" s="112">
        <f>C33-C34-C36-C37-C35-C38</f>
        <v>9190.9</v>
      </c>
      <c r="D39" s="112">
        <f>D33-D34-D36-D37-D35-D38</f>
        <v>2394.1999999999975</v>
      </c>
      <c r="E39" s="94">
        <f>D39/D33*100</f>
        <v>35.66193994280265</v>
      </c>
      <c r="F39" s="94">
        <f t="shared" si="3"/>
        <v>81.38831288030725</v>
      </c>
      <c r="G39" s="94">
        <f t="shared" si="0"/>
        <v>26.049679574361573</v>
      </c>
      <c r="H39" s="92">
        <f>B39-D39</f>
        <v>547.5000000000014</v>
      </c>
      <c r="I39" s="92">
        <f t="shared" si="1"/>
        <v>6796.700000000003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</f>
        <v>198.90000000000003</v>
      </c>
      <c r="E43" s="3">
        <f>D43/D155*100</f>
        <v>0.031691085053996745</v>
      </c>
      <c r="F43" s="3">
        <f>D43/B43*100</f>
        <v>64.78827361563519</v>
      </c>
      <c r="G43" s="3">
        <f t="shared" si="0"/>
        <v>20.293847566574843</v>
      </c>
      <c r="H43" s="36">
        <f t="shared" si="2"/>
        <v>108.09999999999997</v>
      </c>
      <c r="I43" s="36">
        <f t="shared" si="1"/>
        <v>781.2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</f>
        <v>4409.700000000001</v>
      </c>
      <c r="E46" s="3">
        <f>D46/D155*100</f>
        <v>0.7026052175093487</v>
      </c>
      <c r="F46" s="3">
        <f>D46/B46*100</f>
        <v>78.45882855312792</v>
      </c>
      <c r="G46" s="3">
        <f aca="true" t="shared" si="4" ref="G46:G77">D46/C46*100</f>
        <v>26.338989732470843</v>
      </c>
      <c r="H46" s="36">
        <f>B46-D46</f>
        <v>1210.699999999999</v>
      </c>
      <c r="I46" s="36">
        <f aca="true" t="shared" si="5" ref="I46:I78">C46-D46</f>
        <v>12332.399999999998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88.29852370909583</v>
      </c>
      <c r="F47" s="94">
        <f aca="true" t="shared" si="6" ref="F47:F75">D47/B47*100</f>
        <v>80.01520693765156</v>
      </c>
      <c r="G47" s="94">
        <f t="shared" si="4"/>
        <v>25.49751488124472</v>
      </c>
      <c r="H47" s="92">
        <f aca="true" t="shared" si="7" ref="H47:H75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0.6576411093725196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8.873619520602308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95.7000000000009</v>
      </c>
      <c r="E51" s="94">
        <f>D51/D46*100</f>
        <v>2.170215660929335</v>
      </c>
      <c r="F51" s="94">
        <f t="shared" si="6"/>
        <v>89.02325581395444</v>
      </c>
      <c r="G51" s="94">
        <f t="shared" si="4"/>
        <v>26.2263633872297</v>
      </c>
      <c r="H51" s="92">
        <f t="shared" si="7"/>
        <v>11.79999999999896</v>
      </c>
      <c r="I51" s="92">
        <f t="shared" si="5"/>
        <v>269.199999999998</v>
      </c>
      <c r="K51" s="156"/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</f>
        <v>10831.000000000002</v>
      </c>
      <c r="E52" s="3">
        <f>D52/D155*100</f>
        <v>1.7257221831062781</v>
      </c>
      <c r="F52" s="3">
        <f>D52/B52*100</f>
        <v>57.85048925351452</v>
      </c>
      <c r="G52" s="3">
        <f t="shared" si="4"/>
        <v>19.839249145507367</v>
      </c>
      <c r="H52" s="36">
        <f>B52-D52</f>
        <v>7891.4</v>
      </c>
      <c r="I52" s="36">
        <f t="shared" si="5"/>
        <v>43762.8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62.204782568553206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5.134336626350289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</f>
        <v>445.00000000000006</v>
      </c>
      <c r="E56" s="94">
        <f>D56/D52*100</f>
        <v>4.108577232019204</v>
      </c>
      <c r="F56" s="94">
        <f t="shared" si="6"/>
        <v>65.3163070600323</v>
      </c>
      <c r="G56" s="94">
        <f t="shared" si="4"/>
        <v>31.636570453576006</v>
      </c>
      <c r="H56" s="92">
        <f t="shared" si="7"/>
        <v>236.2999999999999</v>
      </c>
      <c r="I56" s="92">
        <f t="shared" si="5"/>
        <v>961.5999999999999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4.3301634198134975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2623.500000000003</v>
      </c>
      <c r="E58" s="94">
        <f>D58/D52*100</f>
        <v>24.222140153263805</v>
      </c>
      <c r="F58" s="94">
        <f t="shared" si="6"/>
        <v>43.32997506069669</v>
      </c>
      <c r="G58" s="94">
        <f t="shared" si="4"/>
        <v>14.38417001118496</v>
      </c>
      <c r="H58" s="92">
        <f>B58-D58</f>
        <v>3431.1999999999985</v>
      </c>
      <c r="I58" s="92">
        <f>C58-D58</f>
        <v>15615.3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</f>
        <v>1188.2999999999997</v>
      </c>
      <c r="E60" s="3">
        <f>D60/D155*100</f>
        <v>0.18933391839951894</v>
      </c>
      <c r="F60" s="3">
        <f>D60/B60*100</f>
        <v>72.89736825961596</v>
      </c>
      <c r="G60" s="3">
        <f t="shared" si="4"/>
        <v>11.57228417003457</v>
      </c>
      <c r="H60" s="36">
        <f>B60-D60</f>
        <v>441.8000000000002</v>
      </c>
      <c r="I60" s="36">
        <f t="shared" si="5"/>
        <v>9080.2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80.91391062862915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17.11688967432467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23.399999999999608</v>
      </c>
      <c r="E65" s="94">
        <f>D65/D60*100</f>
        <v>1.969199697046168</v>
      </c>
      <c r="F65" s="94">
        <f t="shared" si="6"/>
        <v>14.507129572225438</v>
      </c>
      <c r="G65" s="94">
        <f t="shared" si="4"/>
        <v>2.606951871657709</v>
      </c>
      <c r="H65" s="92">
        <f t="shared" si="7"/>
        <v>137.90000000000023</v>
      </c>
      <c r="I65" s="92">
        <f t="shared" si="5"/>
        <v>874.2000000000007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174.3</v>
      </c>
      <c r="E70" s="27">
        <f>D70/D155*100</f>
        <v>0.02777152400659443</v>
      </c>
      <c r="F70" s="3">
        <f>D70/B70*100</f>
        <v>62.517934002869445</v>
      </c>
      <c r="G70" s="3">
        <f t="shared" si="4"/>
        <v>33.66814757581611</v>
      </c>
      <c r="H70" s="36">
        <f>B70-D70</f>
        <v>104.5</v>
      </c>
      <c r="I70" s="36">
        <f t="shared" si="5"/>
        <v>343.40000000000003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91.8-22.7-7.6</f>
        <v>61.49999999999999</v>
      </c>
      <c r="C72" s="113">
        <f>396.5-65.8-22.7-7.6</f>
        <v>300.4</v>
      </c>
      <c r="D72" s="92">
        <f>0.6+6.4</f>
        <v>7</v>
      </c>
      <c r="E72" s="94">
        <f>D72/D71*100</f>
        <v>4.184100418410042</v>
      </c>
      <c r="F72" s="94">
        <f t="shared" si="6"/>
        <v>11.382113821138212</v>
      </c>
      <c r="G72" s="94">
        <f t="shared" si="4"/>
        <v>2.330226364846871</v>
      </c>
      <c r="H72" s="92">
        <f t="shared" si="7"/>
        <v>54.49999999999999</v>
      </c>
      <c r="I72" s="92">
        <f t="shared" si="5"/>
        <v>293.4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f>74175.7-200</f>
        <v>73975.7</v>
      </c>
      <c r="C91" s="35">
        <f>208452.8+200+77.9-200</f>
        <v>208530.69999999998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</f>
        <v>59336.70000000001</v>
      </c>
      <c r="E91" s="3">
        <f>D91/D155*100</f>
        <v>9.454220243959218</v>
      </c>
      <c r="F91" s="3">
        <f aca="true" t="shared" si="10" ref="F91:F97">D91/B91*100</f>
        <v>80.21106931059796</v>
      </c>
      <c r="G91" s="3">
        <f t="shared" si="8"/>
        <v>28.45465919406592</v>
      </c>
      <c r="H91" s="36">
        <f aca="true" t="shared" si="11" ref="H91:H97">B91-D91</f>
        <v>14638.999999999985</v>
      </c>
      <c r="I91" s="36">
        <f t="shared" si="9"/>
        <v>149193.99999999997</v>
      </c>
      <c r="J91" s="142"/>
    </row>
    <row r="92" spans="1:9" s="142" customFormat="1" ht="21.75" customHeight="1">
      <c r="A92" s="90" t="s">
        <v>3</v>
      </c>
      <c r="B92" s="112">
        <f>69303.9-200</f>
        <v>69103.9</v>
      </c>
      <c r="C92" s="113">
        <f>195523.2+200-200</f>
        <v>195523.2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</f>
        <v>56462.79999999999</v>
      </c>
      <c r="E92" s="94">
        <f>D92/D91*100</f>
        <v>95.1566231354288</v>
      </c>
      <c r="F92" s="94">
        <f t="shared" si="10"/>
        <v>81.70711059723111</v>
      </c>
      <c r="G92" s="94">
        <f t="shared" si="8"/>
        <v>28.877800690659722</v>
      </c>
      <c r="H92" s="92">
        <f t="shared" si="11"/>
        <v>12641.100000000006</v>
      </c>
      <c r="I92" s="92">
        <f t="shared" si="9"/>
        <v>139060.40000000002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56.2+5.4+7.1+340.1+77+0.5+3+170+5.7+0.1+23.6+4.9+3.8+156.9+5.1</f>
        <v>859.4</v>
      </c>
      <c r="E93" s="94">
        <f>D93/D91*100</f>
        <v>1.4483447849307423</v>
      </c>
      <c r="F93" s="94">
        <f t="shared" si="10"/>
        <v>65.44319220225402</v>
      </c>
      <c r="G93" s="94">
        <f t="shared" si="8"/>
        <v>31.774318778422746</v>
      </c>
      <c r="H93" s="92">
        <f t="shared" si="11"/>
        <v>453.80000000000007</v>
      </c>
      <c r="I93" s="92">
        <f t="shared" si="9"/>
        <v>1845.2999999999997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10302.79999999997</v>
      </c>
      <c r="D95" s="113">
        <f>D91-D92-D93-D94</f>
        <v>2014.5000000000232</v>
      </c>
      <c r="E95" s="94">
        <f>D95/D91*100</f>
        <v>3.3950320796404636</v>
      </c>
      <c r="F95" s="94">
        <f t="shared" si="10"/>
        <v>56.60934075198172</v>
      </c>
      <c r="G95" s="94">
        <f>D95/C95*100</f>
        <v>19.552937065652337</v>
      </c>
      <c r="H95" s="92">
        <f t="shared" si="11"/>
        <v>1544.09999999998</v>
      </c>
      <c r="I95" s="92">
        <f>C95-D95</f>
        <v>8288.299999999947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83543+41100+1904.1+3500+20</f>
        <v>130067.1</v>
      </c>
      <c r="D96" s="77">
        <f>550.6+16+384.3+525.5+369.8+2.6+13.2+66.6+29.8+815.4+66.6+46.7+1198.1+490.3+154+72.1+121.6+525.1+495.6+452.5+67.7+766.7+27.8+2611.4+110.1+3.8+3.3+441.8+656.5+3.5+157.9+215.4+10546.5+1149.5+25.1+98.2+543.6</f>
        <v>23825.199999999993</v>
      </c>
      <c r="E96" s="74">
        <f>D96/D155*100</f>
        <v>3.7961108075841272</v>
      </c>
      <c r="F96" s="76">
        <f t="shared" si="10"/>
        <v>69.97491791049157</v>
      </c>
      <c r="G96" s="73">
        <f>D96/C96*100</f>
        <v>18.317622211919844</v>
      </c>
      <c r="H96" s="77">
        <f t="shared" si="11"/>
        <v>10223.000000000011</v>
      </c>
      <c r="I96" s="79">
        <f>C96-D96</f>
        <v>106241.90000000001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101+2.6+598.7+1.6+2603.8+3.8+0.7+1149.5+2.1</f>
        <v>4463.800000000001</v>
      </c>
      <c r="E97" s="119">
        <f>D97/D96*100</f>
        <v>18.73562446485235</v>
      </c>
      <c r="F97" s="120">
        <f t="shared" si="10"/>
        <v>76.60019905961495</v>
      </c>
      <c r="G97" s="121">
        <f>D97/C97*100</f>
        <v>27.257184030873326</v>
      </c>
      <c r="H97" s="122">
        <f t="shared" si="11"/>
        <v>1363.5999999999985</v>
      </c>
      <c r="I97" s="111">
        <f>C97-D97</f>
        <v>11912.8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22511.2+15.1-20+7.6</f>
        <v>22513.899999999998</v>
      </c>
      <c r="C103" s="65">
        <f>73778+7.6+15.1-60.1+7.6</f>
        <v>73748.20000000001</v>
      </c>
      <c r="D103" s="61">
        <f>152.2+12.4+164.7+14+1585.4+13.1+10.2+18+148.6+2141.8+73.9+131.3+1879.3+351.3+97.1+16.6+48.3+0.1+592.9+250.5+1840.9+85.4+148.3-0.2+534.2+1861+58.9+713.5+44.9+41.8+28.7+0.2+244.7+2133+95.9+222.1+227.2</f>
        <v>15982.2</v>
      </c>
      <c r="E103" s="16">
        <f>D103/D155*100</f>
        <v>2.5464718931623262</v>
      </c>
      <c r="F103" s="16">
        <f>D103/B103*100</f>
        <v>70.98814510147065</v>
      </c>
      <c r="G103" s="16">
        <f aca="true" t="shared" si="12" ref="G103:G153">D103/C103*100</f>
        <v>21.671308587870616</v>
      </c>
      <c r="H103" s="61">
        <f aca="true" t="shared" si="13" ref="H103:H153">B103-D103</f>
        <v>6531.699999999997</v>
      </c>
      <c r="I103" s="61">
        <f aca="true" t="shared" si="14" ref="I103:I153">C103-D103</f>
        <v>57766.000000000015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20095.2+15.1-20+7.6</f>
        <v>20097.899999999998</v>
      </c>
      <c r="C105" s="92">
        <f>65554.9+7.6+15.1-60.1+7.6</f>
        <v>65525.100000000006</v>
      </c>
      <c r="D105" s="92">
        <f>152.1+12.4+164.7+14+1585.4+8+18+148.5+2111.8+73.9+131.3+1879.3+114.9+217.3+66.2+14+0.1+582.9+250.5+1833.3+55+120.2+529.4+1861+47.8+713.5+1.8+35.2+244.7+2133+95.9+222+164.6+40.2</f>
        <v>15642.900000000001</v>
      </c>
      <c r="E105" s="94">
        <f>D105/D103*100</f>
        <v>97.8770131771596</v>
      </c>
      <c r="F105" s="94">
        <f aca="true" t="shared" si="15" ref="F105:F153">D105/B105*100</f>
        <v>77.833504993059</v>
      </c>
      <c r="G105" s="94">
        <f t="shared" si="12"/>
        <v>23.873141742629926</v>
      </c>
      <c r="H105" s="92">
        <f t="shared" si="13"/>
        <v>4454.999999999996</v>
      </c>
      <c r="I105" s="92">
        <f t="shared" si="14"/>
        <v>49882.200000000004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7679.5</v>
      </c>
      <c r="D107" s="109">
        <f>D103-D104-D105</f>
        <v>339.2999999999993</v>
      </c>
      <c r="E107" s="110">
        <f>D107/D103*100</f>
        <v>2.122986822840405</v>
      </c>
      <c r="F107" s="110">
        <f t="shared" si="15"/>
        <v>14.705499934988921</v>
      </c>
      <c r="G107" s="110">
        <f t="shared" si="12"/>
        <v>4.418256396900831</v>
      </c>
      <c r="H107" s="111">
        <f t="shared" si="13"/>
        <v>1968</v>
      </c>
      <c r="I107" s="111">
        <f t="shared" si="14"/>
        <v>7340.200000000001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167054.30000000002</v>
      </c>
      <c r="C108" s="63">
        <f>SUM(C109:C152)-C116-C121+C153-C143-C144-C110-C113-C124-C125-C141-C134-C132-C139-C119</f>
        <v>647427.4</v>
      </c>
      <c r="D108" s="63">
        <f>SUM(D109:D152)-D116-D121+D153-D143-D144-D110-D113-D124-D125-D141-D134-D132-D139-D119</f>
        <v>137389.49999999997</v>
      </c>
      <c r="E108" s="64">
        <f>D108/D155*100</f>
        <v>21.890509452117062</v>
      </c>
      <c r="F108" s="64">
        <f>D108/B108*100</f>
        <v>82.24242057821915</v>
      </c>
      <c r="G108" s="64">
        <f t="shared" si="12"/>
        <v>21.220834953849646</v>
      </c>
      <c r="H108" s="63">
        <f t="shared" si="13"/>
        <v>29664.800000000047</v>
      </c>
      <c r="I108" s="63">
        <f t="shared" si="14"/>
        <v>510037.9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1.8+140.5+138.5+0.9+33+80.9+13.3+0.1+53.3+109+1.4+124.9+19.8+24.9+9+3.6+91.3+61.8+18.7+59+14.7</f>
        <v>1000.4</v>
      </c>
      <c r="E109" s="87">
        <f>D109/D108*100</f>
        <v>0.7281488032200425</v>
      </c>
      <c r="F109" s="87">
        <f t="shared" si="15"/>
        <v>55.06687950679804</v>
      </c>
      <c r="G109" s="87">
        <f t="shared" si="12"/>
        <v>20.0734394124847</v>
      </c>
      <c r="H109" s="88">
        <f t="shared" si="13"/>
        <v>816.3000000000001</v>
      </c>
      <c r="I109" s="88">
        <f t="shared" si="14"/>
        <v>3983.2999999999997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2.4+138.5+0.9+33.1+80.9+53.3+1.8+1.1+124.9+24.9+6.2+38.5+59+14.7</f>
        <v>580.2</v>
      </c>
      <c r="E110" s="94">
        <f>D110/D109*100</f>
        <v>57.99680127948821</v>
      </c>
      <c r="F110" s="94">
        <f t="shared" si="15"/>
        <v>60.11189390799835</v>
      </c>
      <c r="G110" s="94">
        <f t="shared" si="12"/>
        <v>24.87779778749679</v>
      </c>
      <c r="H110" s="92">
        <f t="shared" si="13"/>
        <v>385</v>
      </c>
      <c r="I110" s="92">
        <f t="shared" si="14"/>
        <v>1751.9999999999998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187.7+10.4+531.5+38.4+44.9+0.1+53.3+13.7+14.6+4.3+409.7+22.6+33.2+12.9</f>
        <v>1377.3</v>
      </c>
      <c r="E115" s="87">
        <f>D115/D108*100</f>
        <v>1.0024783553328314</v>
      </c>
      <c r="F115" s="87">
        <f t="shared" si="15"/>
        <v>66.99255800379396</v>
      </c>
      <c r="G115" s="87">
        <f t="shared" si="12"/>
        <v>23.807301389753164</v>
      </c>
      <c r="H115" s="88">
        <f t="shared" si="13"/>
        <v>678.6000000000001</v>
      </c>
      <c r="I115" s="88">
        <f t="shared" si="14"/>
        <v>4407.9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80.5+0.2+38.8+80.5+0.8+10+10.3+80.5+16.8+0.3</f>
        <v>318.70000000000005</v>
      </c>
      <c r="E120" s="87">
        <f>D120/D108*100</f>
        <v>0.23196823629171087</v>
      </c>
      <c r="F120" s="87">
        <f t="shared" si="15"/>
        <v>78.55558294306138</v>
      </c>
      <c r="G120" s="87">
        <f t="shared" si="12"/>
        <v>31.09875097580016</v>
      </c>
      <c r="H120" s="88">
        <f t="shared" si="13"/>
        <v>86.99999999999994</v>
      </c>
      <c r="I120" s="88">
        <f t="shared" si="14"/>
        <v>706.0999999999999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75.77659240665201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0.035155524985533836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4.684273543465841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0.001601286852343156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7.7+12.9+2.8+0.3+0.9+48+9.2+16+18.7+7+7.7+1.3</f>
        <v>132.5</v>
      </c>
      <c r="E131" s="99">
        <f>D131/D108*100</f>
        <v>0.09644113997066736</v>
      </c>
      <c r="F131" s="87">
        <f t="shared" si="15"/>
        <v>50.32282567413596</v>
      </c>
      <c r="G131" s="87">
        <f t="shared" si="12"/>
        <v>13.19852574957665</v>
      </c>
      <c r="H131" s="88">
        <f t="shared" si="13"/>
        <v>130.8</v>
      </c>
      <c r="I131" s="88">
        <f t="shared" si="14"/>
        <v>871.4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53.66037735849057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>
        <f>203+174</f>
        <v>377</v>
      </c>
      <c r="E137" s="99">
        <f>D137/D108*100</f>
        <v>0.27440233787880447</v>
      </c>
      <c r="F137" s="87">
        <f t="shared" si="15"/>
        <v>38.14245244840146</v>
      </c>
      <c r="G137" s="87">
        <f t="shared" si="12"/>
        <v>12.717152976893237</v>
      </c>
      <c r="H137" s="88">
        <f t="shared" si="13"/>
        <v>611.4</v>
      </c>
      <c r="I137" s="88">
        <f t="shared" si="14"/>
        <v>2587.5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3.4+29.8+0.5+0.6+0.5+7+95+1</f>
        <v>137.8</v>
      </c>
      <c r="E140" s="99">
        <f>D140/D108*100</f>
        <v>0.10029878556949406</v>
      </c>
      <c r="F140" s="87">
        <f>D140/B140*100</f>
        <v>55.14205682272909</v>
      </c>
      <c r="G140" s="87">
        <f>D140/C140*100</f>
        <v>21.434126613781306</v>
      </c>
      <c r="H140" s="88">
        <f t="shared" si="13"/>
        <v>112.1</v>
      </c>
      <c r="I140" s="88">
        <f t="shared" si="14"/>
        <v>505.09999999999997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0.4+29.8+0.5+0.6+95+0.7</f>
        <v>127</v>
      </c>
      <c r="E141" s="94">
        <f>D141/D140*100</f>
        <v>92.16255442670537</v>
      </c>
      <c r="F141" s="94">
        <f t="shared" si="15"/>
        <v>60.5050023820867</v>
      </c>
      <c r="G141" s="94">
        <f>D141/C141*100</f>
        <v>24.195084778052962</v>
      </c>
      <c r="H141" s="92">
        <f t="shared" si="13"/>
        <v>82.9</v>
      </c>
      <c r="I141" s="92">
        <f t="shared" si="14"/>
        <v>397.9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33.6+100.1+61.4+1.9+88.9+76.4+140.9+13.9+60.1</f>
        <v>577.1999999999999</v>
      </c>
      <c r="E142" s="99">
        <f>D142/D108*100</f>
        <v>0.42011944144203167</v>
      </c>
      <c r="F142" s="87">
        <f t="shared" si="15"/>
        <v>80.24468233004309</v>
      </c>
      <c r="G142" s="87">
        <f t="shared" si="12"/>
        <v>25.50821990454304</v>
      </c>
      <c r="H142" s="88">
        <f t="shared" si="13"/>
        <v>142.10000000000002</v>
      </c>
      <c r="I142" s="88">
        <f t="shared" si="14"/>
        <v>1685.6000000000004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33.6+99.1+51.9+81.4+59+82.2+5.6+57.6</f>
        <v>470.40000000000003</v>
      </c>
      <c r="E143" s="94">
        <f>D143/D142*100</f>
        <v>81.49688149688151</v>
      </c>
      <c r="F143" s="94">
        <f t="shared" si="15"/>
        <v>86.55013799448022</v>
      </c>
      <c r="G143" s="94">
        <f t="shared" si="12"/>
        <v>25.19010388775838</v>
      </c>
      <c r="H143" s="92">
        <f t="shared" si="13"/>
        <v>73.09999999999997</v>
      </c>
      <c r="I143" s="92">
        <f t="shared" si="14"/>
        <v>1397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9.3+7.4+6+0.1</f>
        <v>22.800000000000004</v>
      </c>
      <c r="E144" s="94">
        <f>D144/D142*100</f>
        <v>3.950103950103951</v>
      </c>
      <c r="F144" s="94">
        <f t="shared" si="15"/>
        <v>83.51648351648353</v>
      </c>
      <c r="G144" s="94">
        <f>D144/C144*100</f>
        <v>47.50000000000001</v>
      </c>
      <c r="H144" s="92">
        <f t="shared" si="13"/>
        <v>4.4999999999999964</v>
      </c>
      <c r="I144" s="92">
        <f t="shared" si="14"/>
        <v>25.199999999999996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457.7+20.2+2395.4+103.8+376.7+1013.1+85.7+519.6+3989.1+192.1+9596.6+54.9+0.1+1136.8+45.8+142.4+633.4+904.4+5049.6+60.3+794.6+1729.3+2357+1916.4+610.8+432.8</f>
        <v>34618.600000000006</v>
      </c>
      <c r="E147" s="99">
        <f>D147/D108*100</f>
        <v>25.197413193875818</v>
      </c>
      <c r="F147" s="87">
        <f t="shared" si="15"/>
        <v>70.336417533209</v>
      </c>
      <c r="G147" s="87">
        <f t="shared" si="12"/>
        <v>23.30249094989426</v>
      </c>
      <c r="H147" s="88">
        <f t="shared" si="13"/>
        <v>14599.999999999993</v>
      </c>
      <c r="I147" s="88">
        <f t="shared" si="14"/>
        <v>113943.19999999998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0.34470872113064455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0.02147180097460141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1.6704333300579743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f>70916.3+253+3208.6</f>
        <v>74377.90000000001</v>
      </c>
      <c r="C152" s="96">
        <f>365455.9+155.1+4856</f>
        <v>370467</v>
      </c>
      <c r="D152" s="97">
        <f>9702+30405.7+10266.3+91.6-29196.2+1482.1+9293.3+20631.5+2864.5+2072.8+10611.8+26.4-6447.8-3782.8-4677.3+4676.1-2746.7-2356.3-5820.8+6091.9+14434.9+3293.3-2161.9+2161.9+253</f>
        <v>71169.29999999997</v>
      </c>
      <c r="E152" s="99">
        <f>D152/D108*100</f>
        <v>51.80112017293897</v>
      </c>
      <c r="F152" s="87">
        <f t="shared" si="15"/>
        <v>95.68608417285238</v>
      </c>
      <c r="G152" s="87">
        <f t="shared" si="12"/>
        <v>19.21069892864951</v>
      </c>
      <c r="H152" s="88">
        <f t="shared" si="13"/>
        <v>3208.600000000035</v>
      </c>
      <c r="I152" s="88">
        <f>C152-D152</f>
        <v>299297.7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1886.8+1886.8+1886.8+1886.8+1886.8+1886.8+1886.8+1886.8+1886.8+1886.8</f>
        <v>18867.999999999996</v>
      </c>
      <c r="E153" s="99">
        <f>D153/D108*100</f>
        <v>13.73321833182303</v>
      </c>
      <c r="F153" s="87">
        <f t="shared" si="15"/>
        <v>83.33333333333333</v>
      </c>
      <c r="G153" s="87">
        <f t="shared" si="12"/>
        <v>27.777695988222302</v>
      </c>
      <c r="H153" s="88">
        <f t="shared" si="13"/>
        <v>3773.600000000002</v>
      </c>
      <c r="I153" s="88">
        <f t="shared" si="14"/>
        <v>49057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153744.89999999997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809479.7</v>
      </c>
      <c r="C155" s="36">
        <f>C6+C18+C33+C43+C52+C60+C70+C73+C78+C80+C88+C91+C96+C103+C108+C101+C85+C99+C46</f>
        <v>2507982.4000000004</v>
      </c>
      <c r="D155" s="36">
        <f>D6+D18+D33+D43+D52+D60+D70+D73+D78+D80+D88+D91+D96+D103+D108+D101+D85+D99+D46</f>
        <v>627621.2999999999</v>
      </c>
      <c r="E155" s="25">
        <v>100</v>
      </c>
      <c r="F155" s="3">
        <f>D155/B155*100</f>
        <v>77.53391468618669</v>
      </c>
      <c r="G155" s="3">
        <f aca="true" t="shared" si="16" ref="G155:G161">D155/C155*100</f>
        <v>25.02494834094529</v>
      </c>
      <c r="H155" s="36">
        <f>B155-D155</f>
        <v>181858.40000000002</v>
      </c>
      <c r="I155" s="36">
        <f aca="true" t="shared" si="17" ref="I155:I161">C155-D155</f>
        <v>1880361.1000000006</v>
      </c>
      <c r="K155" s="143">
        <f>D155-114199.9-202905.8-214631.3</f>
        <v>95884.29999999993</v>
      </c>
    </row>
    <row r="156" spans="1:9" ht="18.75">
      <c r="A156" s="15" t="s">
        <v>5</v>
      </c>
      <c r="B156" s="47">
        <f>B8+B20+B34+B53+B61+B92+B116+B121+B47+B143+B134+B104</f>
        <v>325244.10000000003</v>
      </c>
      <c r="C156" s="47">
        <f>C8+C20+C34+C53+C61+C92+C116+C121+C47+C143+C134+C104</f>
        <v>987214.6</v>
      </c>
      <c r="D156" s="47">
        <f>D8+D20+D34+D53+D61+D92+D116+D121+D47+D143+D134+D104</f>
        <v>267706.3</v>
      </c>
      <c r="E156" s="6">
        <f>D156/D155*100</f>
        <v>42.65411323675599</v>
      </c>
      <c r="F156" s="6">
        <f aca="true" t="shared" si="18" ref="F156:F161">D156/B156*100</f>
        <v>82.30934857849842</v>
      </c>
      <c r="G156" s="6">
        <f t="shared" si="16"/>
        <v>27.11733598753503</v>
      </c>
      <c r="H156" s="48">
        <f aca="true" t="shared" si="19" ref="H156:H161">B156-D156</f>
        <v>57537.80000000005</v>
      </c>
      <c r="I156" s="58">
        <f t="shared" si="17"/>
        <v>719508.3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47455.8</v>
      </c>
      <c r="E157" s="6">
        <f>D157/D155*100</f>
        <v>7.561215656638806</v>
      </c>
      <c r="F157" s="6">
        <f t="shared" si="18"/>
        <v>68.06567929708007</v>
      </c>
      <c r="G157" s="6">
        <f t="shared" si="16"/>
        <v>37.91041294532301</v>
      </c>
      <c r="H157" s="48">
        <f>B157-D157</f>
        <v>22264.79999999999</v>
      </c>
      <c r="I157" s="58">
        <f t="shared" si="17"/>
        <v>77723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14889.399999999998</v>
      </c>
      <c r="E158" s="6">
        <f>D158/D155*100</f>
        <v>2.372354156877722</v>
      </c>
      <c r="F158" s="6">
        <f t="shared" si="18"/>
        <v>72.28636067929584</v>
      </c>
      <c r="G158" s="6">
        <f t="shared" si="16"/>
        <v>30.772569354742036</v>
      </c>
      <c r="H158" s="48">
        <f t="shared" si="19"/>
        <v>5708.4000000000015</v>
      </c>
      <c r="I158" s="58">
        <f t="shared" si="17"/>
        <v>33495.90000000001</v>
      </c>
    </row>
    <row r="159" spans="1:9" ht="21" customHeight="1">
      <c r="A159" s="15" t="s">
        <v>12</v>
      </c>
      <c r="B159" s="149">
        <f>B12+B24+B105+B64+B38+B94+B132+B57+B139+B119+B44</f>
        <v>26584.600000000002</v>
      </c>
      <c r="C159" s="149">
        <f>C12+C24+C105+C64+C38+C94+C132+C57+C139+C119+C44</f>
        <v>89947.80000000002</v>
      </c>
      <c r="D159" s="149">
        <f>D12+D24+D105+D64+D38+D94+D132+D57+D139+D119+D44</f>
        <v>19500.9</v>
      </c>
      <c r="E159" s="6">
        <f>D159/D155*100</f>
        <v>3.107112521515762</v>
      </c>
      <c r="F159" s="6">
        <f t="shared" si="18"/>
        <v>73.35412231141338</v>
      </c>
      <c r="G159" s="6">
        <f t="shared" si="16"/>
        <v>21.68024120656647</v>
      </c>
      <c r="H159" s="48">
        <f>B159-D159</f>
        <v>7083.700000000001</v>
      </c>
      <c r="I159" s="58">
        <f t="shared" si="17"/>
        <v>70446.90000000002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0.0058315420461351455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367280</v>
      </c>
      <c r="C161" s="60">
        <f>C155-C156-C157-C158-C159-C160</f>
        <v>1257133.0000000002</v>
      </c>
      <c r="D161" s="60">
        <f>D155-D156-D157-D158-D159-D160</f>
        <v>278032.29999999993</v>
      </c>
      <c r="E161" s="28">
        <f>D161/D155*100</f>
        <v>44.299372886165585</v>
      </c>
      <c r="F161" s="28">
        <f t="shared" si="18"/>
        <v>75.70036484426049</v>
      </c>
      <c r="G161" s="28">
        <f t="shared" si="16"/>
        <v>22.11637909433607</v>
      </c>
      <c r="H161" s="81">
        <f t="shared" si="19"/>
        <v>89247.70000000007</v>
      </c>
      <c r="I161" s="81">
        <f t="shared" si="17"/>
        <v>979100.7000000003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627621.2999999999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627621.2999999999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2019-04-16T05:23:29Z</dcterms:modified>
  <cp:category/>
  <cp:version/>
  <cp:contentType/>
  <cp:contentStatus/>
</cp:coreProperties>
</file>